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web-work\spryciarz.com\new\doc\narzedzia\"/>
    </mc:Choice>
  </mc:AlternateContent>
  <bookViews>
    <workbookView xWindow="5580" yWindow="0" windowWidth="2427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14" i="1"/>
  <c r="S14" i="1"/>
  <c r="N24" i="1" l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25" i="1"/>
  <c r="M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25" i="1"/>
  <c r="F25" i="1"/>
  <c r="J31" i="1" l="1"/>
  <c r="J33" i="1" l="1"/>
  <c r="J32" i="1"/>
  <c r="J27" i="1" l="1"/>
  <c r="J28" i="1" s="1"/>
  <c r="L27" i="1"/>
  <c r="L28" i="1" s="1"/>
  <c r="K27" i="1"/>
  <c r="K28" i="1" s="1"/>
  <c r="E27" i="1"/>
  <c r="E28" i="1" s="1"/>
  <c r="D27" i="1"/>
  <c r="D28" i="1" s="1"/>
  <c r="C27" i="1"/>
  <c r="C28" i="1" s="1"/>
  <c r="F27" i="1" l="1"/>
  <c r="F28" i="1" s="1"/>
  <c r="H25" i="1" s="1"/>
  <c r="N27" i="1"/>
  <c r="G27" i="1"/>
  <c r="G28" i="1" s="1"/>
  <c r="M27" i="1"/>
  <c r="M28" i="1" s="1"/>
  <c r="H21" i="1" l="1"/>
  <c r="I24" i="1"/>
  <c r="I25" i="1"/>
  <c r="O24" i="1"/>
  <c r="O25" i="1"/>
  <c r="H12" i="1"/>
  <c r="H17" i="1"/>
  <c r="H20" i="1"/>
  <c r="H24" i="1"/>
  <c r="N28" i="1"/>
  <c r="P19" i="1" s="1"/>
  <c r="H18" i="1"/>
  <c r="H11" i="1"/>
  <c r="H10" i="1"/>
  <c r="H13" i="1"/>
  <c r="H14" i="1"/>
  <c r="H19" i="1"/>
  <c r="H9" i="1"/>
  <c r="H6" i="1"/>
  <c r="H23" i="1"/>
  <c r="H16" i="1"/>
  <c r="H8" i="1"/>
  <c r="H15" i="1"/>
  <c r="H7" i="1"/>
  <c r="H22" i="1"/>
  <c r="I16" i="1"/>
  <c r="I12" i="1"/>
  <c r="I19" i="1"/>
  <c r="I15" i="1"/>
  <c r="I11" i="1"/>
  <c r="I22" i="1"/>
  <c r="I20" i="1"/>
  <c r="I7" i="1"/>
  <c r="I23" i="1"/>
  <c r="I21" i="1"/>
  <c r="I18" i="1"/>
  <c r="I14" i="1"/>
  <c r="I10" i="1"/>
  <c r="I8" i="1"/>
  <c r="I17" i="1"/>
  <c r="I13" i="1"/>
  <c r="I9" i="1"/>
  <c r="O23" i="1"/>
  <c r="O21" i="1"/>
  <c r="O19" i="1"/>
  <c r="O17" i="1"/>
  <c r="O15" i="1"/>
  <c r="O13" i="1"/>
  <c r="O11" i="1"/>
  <c r="O9" i="1"/>
  <c r="O7" i="1"/>
  <c r="O14" i="1"/>
  <c r="O22" i="1"/>
  <c r="O18" i="1"/>
  <c r="O12" i="1"/>
  <c r="O8" i="1"/>
  <c r="O20" i="1"/>
  <c r="O16" i="1"/>
  <c r="O10" i="1"/>
  <c r="O6" i="1"/>
  <c r="I6" i="1"/>
  <c r="P21" i="1" l="1"/>
  <c r="P24" i="1"/>
  <c r="P25" i="1"/>
  <c r="P12" i="1"/>
  <c r="P13" i="1"/>
  <c r="P11" i="1"/>
  <c r="P20" i="1"/>
  <c r="P22" i="1"/>
  <c r="P18" i="1"/>
  <c r="P10" i="1"/>
  <c r="P8" i="1"/>
  <c r="P14" i="1"/>
  <c r="P9" i="1"/>
  <c r="P17" i="1"/>
  <c r="P6" i="1"/>
  <c r="P23" i="1"/>
  <c r="P7" i="1"/>
  <c r="P16" i="1"/>
  <c r="P15" i="1"/>
</calcChain>
</file>

<file path=xl/sharedStrings.xml><?xml version="1.0" encoding="utf-8"?>
<sst xmlns="http://schemas.openxmlformats.org/spreadsheetml/2006/main" count="71" uniqueCount="46">
  <si>
    <t>West Ham United</t>
  </si>
  <si>
    <t>Arsenal Londyn</t>
  </si>
  <si>
    <t>Manchester United</t>
  </si>
  <si>
    <t>Manchester City</t>
  </si>
  <si>
    <t>Swansea City</t>
  </si>
  <si>
    <t>Chelsea Londyn</t>
  </si>
  <si>
    <t>Stoke City</t>
  </si>
  <si>
    <t>Tottenham Hotspur</t>
  </si>
  <si>
    <t>Norwich City</t>
  </si>
  <si>
    <t>Everton</t>
  </si>
  <si>
    <t>Newcastle United</t>
  </si>
  <si>
    <t>Aston Villa</t>
  </si>
  <si>
    <t>Sunderland</t>
  </si>
  <si>
    <t>drużyna</t>
  </si>
  <si>
    <t>mecze</t>
  </si>
  <si>
    <t>dom</t>
  </si>
  <si>
    <t>stracone</t>
  </si>
  <si>
    <t>wyjazd</t>
  </si>
  <si>
    <t>śr. strzelone</t>
  </si>
  <si>
    <t>śr. stracone</t>
  </si>
  <si>
    <t>Leicester City</t>
  </si>
  <si>
    <t>Crystal Palace</t>
  </si>
  <si>
    <t>Southampton</t>
  </si>
  <si>
    <t>Liverpool</t>
  </si>
  <si>
    <t>Watford</t>
  </si>
  <si>
    <t>strzelone</t>
  </si>
  <si>
    <t>siła ataku</t>
  </si>
  <si>
    <t>siła obrony</t>
  </si>
  <si>
    <t>Łącznie</t>
  </si>
  <si>
    <t>Średnia</t>
  </si>
  <si>
    <t>Liczba drużyn</t>
  </si>
  <si>
    <t>Bournemouth</t>
  </si>
  <si>
    <t>West Bromwich</t>
  </si>
  <si>
    <t>Premier League, 29.10.2015, stan po 10 kolejkach (przykład)</t>
  </si>
  <si>
    <t>spryciarz.com</t>
  </si>
  <si>
    <t>Dokument pobrany ze strony</t>
  </si>
  <si>
    <t>Dane użyć można np.: na</t>
  </si>
  <si>
    <t>kalkulator Poisson online</t>
  </si>
  <si>
    <t>Instrukcja</t>
  </si>
  <si>
    <t>Mecze do oszacowania</t>
  </si>
  <si>
    <t>liczba goli</t>
  </si>
  <si>
    <t>gospodarz</t>
  </si>
  <si>
    <t>gość</t>
  </si>
  <si>
    <t>2. Wprowadź w prawej tabeli gospodarza i gościa. Nazwy gdrużyny gości i gospodarzy muszą być identyczne jak w prawej tabeli więc najlepiej zrobić to poprzez copy paste.</t>
  </si>
  <si>
    <t>3. Oszacowaną liczbę goli możesz użyć w dowolnym systemie.</t>
  </si>
  <si>
    <t>1. Wprowadź w lewej tabeli liczby meczy i strzelonych i straconych goli. Jeżeli w lidze uczestniczy mniej niż 20 drużyn to w ich zielone pola (mecze, strzelone, stracone) wpisz 0 oraz zmień liczbę druż yn w polu C31.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</si>
</sst>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1" fillId="0" borderId="1" xfId="0" applyFont="1" applyBorder="1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0" fillId="0" borderId="2" xfId="0" applyBorder="1" applyProtection="1"/>
    <xf numFmtId="0" fontId="0" fillId="3" borderId="1" xfId="0" applyFill="1" applyBorder="1" applyProtection="1"/>
    <xf numFmtId="164" fontId="0" fillId="3" borderId="1" xfId="0" applyNumberFormat="1" applyFill="1" applyBorder="1" applyProtection="1"/>
    <xf numFmtId="164" fontId="0" fillId="4" borderId="1" xfId="0" applyNumberFormat="1" applyFill="1" applyBorder="1" applyProtection="1"/>
    <xf numFmtId="0" fontId="0" fillId="0" borderId="0" xfId="0" applyAlignment="1" applyProtection="1">
      <alignment vertical="center" wrapText="1"/>
    </xf>
    <xf numFmtId="49" fontId="0" fillId="0" borderId="0" xfId="0" applyNumberFormat="1" applyAlignment="1" applyProtection="1">
      <alignment horizontal="left" wrapText="1"/>
    </xf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2" fillId="0" borderId="0" xfId="1" applyProtection="1"/>
    <xf numFmtId="0" fontId="0" fillId="0" borderId="0" xfId="0" applyAlignment="1" applyProtection="1">
      <alignment horizontal="left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ryciarz.com/" TargetMode="External"/><Relationship Id="rId1" Type="http://schemas.openxmlformats.org/officeDocument/2006/relationships/hyperlink" Target="http://spryciarz.com/narzedzia-bukmacherskie/kalkulator-pois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abSelected="1" topLeftCell="B1" workbookViewId="0">
      <selection activeCell="G14" sqref="G14"/>
    </sheetView>
  </sheetViews>
  <sheetFormatPr defaultRowHeight="15" x14ac:dyDescent="0.25"/>
  <cols>
    <col min="1" max="1" width="5.140625" style="1" customWidth="1"/>
    <col min="2" max="2" width="22" style="1" customWidth="1"/>
    <col min="3" max="3" width="6.140625" style="1" customWidth="1"/>
    <col min="4" max="5" width="9.140625" style="1"/>
    <col min="6" max="6" width="12" style="1" customWidth="1"/>
    <col min="7" max="7" width="11.28515625" style="1" customWidth="1"/>
    <col min="8" max="8" width="9.5703125" style="1" customWidth="1"/>
    <col min="9" max="9" width="10.7109375" style="1" customWidth="1"/>
    <col min="10" max="10" width="7" style="1" customWidth="1"/>
    <col min="11" max="12" width="9.140625" style="1"/>
    <col min="13" max="13" width="12" style="1" customWidth="1"/>
    <col min="14" max="14" width="11.28515625" style="1" customWidth="1"/>
    <col min="15" max="15" width="9.5703125" style="1" bestFit="1" customWidth="1"/>
    <col min="16" max="16" width="10.28515625" style="1" customWidth="1"/>
    <col min="17" max="17" width="2.5703125" style="1" customWidth="1"/>
    <col min="18" max="18" width="17" style="1" customWidth="1"/>
    <col min="19" max="19" width="9.85546875" style="1" bestFit="1" customWidth="1"/>
    <col min="20" max="20" width="8.42578125" style="1" customWidth="1"/>
    <col min="21" max="21" width="18.28515625" style="1" customWidth="1"/>
    <col min="22" max="16384" width="9.140625" style="1"/>
  </cols>
  <sheetData>
    <row r="2" spans="1:21" x14ac:dyDescent="0.25">
      <c r="B2" s="2" t="s">
        <v>33</v>
      </c>
    </row>
    <row r="4" spans="1:21" x14ac:dyDescent="0.25">
      <c r="C4" s="3" t="s">
        <v>15</v>
      </c>
      <c r="D4" s="3"/>
      <c r="E4" s="3"/>
      <c r="F4" s="3"/>
      <c r="G4" s="3"/>
      <c r="H4" s="3"/>
      <c r="I4" s="3"/>
      <c r="J4" s="3" t="s">
        <v>17</v>
      </c>
      <c r="K4" s="3"/>
      <c r="L4" s="3"/>
      <c r="M4" s="3"/>
      <c r="N4" s="3"/>
      <c r="O4" s="3"/>
      <c r="P4" s="3"/>
      <c r="Q4" s="4"/>
      <c r="R4" s="5" t="s">
        <v>39</v>
      </c>
      <c r="S4" s="4"/>
      <c r="T4" s="4"/>
    </row>
    <row r="5" spans="1:21" x14ac:dyDescent="0.25">
      <c r="B5" s="6" t="s">
        <v>13</v>
      </c>
      <c r="C5" s="7" t="s">
        <v>14</v>
      </c>
      <c r="D5" s="7" t="s">
        <v>25</v>
      </c>
      <c r="E5" s="7" t="s">
        <v>16</v>
      </c>
      <c r="F5" s="7" t="s">
        <v>18</v>
      </c>
      <c r="G5" s="7" t="s">
        <v>19</v>
      </c>
      <c r="H5" s="7" t="s">
        <v>26</v>
      </c>
      <c r="I5" s="7" t="s">
        <v>27</v>
      </c>
      <c r="J5" s="7" t="s">
        <v>14</v>
      </c>
      <c r="K5" s="7" t="s">
        <v>25</v>
      </c>
      <c r="L5" s="7" t="s">
        <v>16</v>
      </c>
      <c r="M5" s="7" t="s">
        <v>18</v>
      </c>
      <c r="N5" s="7" t="s">
        <v>19</v>
      </c>
      <c r="O5" s="7" t="s">
        <v>26</v>
      </c>
      <c r="P5" s="7" t="s">
        <v>27</v>
      </c>
      <c r="R5" s="6" t="s">
        <v>41</v>
      </c>
      <c r="S5" s="8" t="s">
        <v>40</v>
      </c>
      <c r="T5" s="8"/>
      <c r="U5" s="6" t="s">
        <v>42</v>
      </c>
    </row>
    <row r="6" spans="1:21" x14ac:dyDescent="0.25">
      <c r="A6" s="9">
        <v>1</v>
      </c>
      <c r="B6" s="20" t="s">
        <v>3</v>
      </c>
      <c r="C6" s="21">
        <v>5</v>
      </c>
      <c r="D6" s="21">
        <v>17</v>
      </c>
      <c r="E6" s="21">
        <v>4</v>
      </c>
      <c r="F6" s="10">
        <f t="shared" ref="F6:F24" si="0">IF(C6 &gt; 0,D6/C6,0)</f>
        <v>3.4</v>
      </c>
      <c r="G6" s="10">
        <f t="shared" ref="G6:G24" si="1">IF(C6 &gt; 0,E6/C6,0)</f>
        <v>0.8</v>
      </c>
      <c r="H6" s="11">
        <f t="shared" ref="H6:H25" si="2">F6/$F$28</f>
        <v>2.3776223776223775</v>
      </c>
      <c r="I6" s="11">
        <f t="shared" ref="I6:I24" si="3">G6/$G$28</f>
        <v>0.60606060606060608</v>
      </c>
      <c r="J6" s="21">
        <v>5</v>
      </c>
      <c r="K6" s="21">
        <v>7</v>
      </c>
      <c r="L6" s="21">
        <v>4</v>
      </c>
      <c r="M6" s="10">
        <f t="shared" ref="M6:M24" si="4">IF(J6 &gt; 0,K6/J6,0)</f>
        <v>1.4</v>
      </c>
      <c r="N6" s="10">
        <f t="shared" ref="N6:N24" si="5">IF(J6 &gt; 0,L6/J6,0)</f>
        <v>0.8</v>
      </c>
      <c r="O6" s="11">
        <f t="shared" ref="O6:O24" si="6">M6/$M$28</f>
        <v>1.0606060606060608</v>
      </c>
      <c r="P6" s="11">
        <f t="shared" ref="P6:P24" si="7">N6/$N$28</f>
        <v>0.55944055944055937</v>
      </c>
      <c r="R6" s="21" t="s">
        <v>5</v>
      </c>
      <c r="S6" s="12">
        <f t="shared" ref="S6:S13" si="8">IF(ISBLANK(R6),"-",VLOOKUP(R6,$B$6:$I$25,7,0)*VLOOKUP(U6,$B$6:$P$25,15,0))</f>
        <v>0.62594747909433224</v>
      </c>
      <c r="T6" s="12">
        <f t="shared" ref="T6:T13" si="9">IF(ISBLANK(U6),"-",VLOOKUP(R6,$B$6:$I$25,8,0)*VLOOKUP(U6,$B$6:$P$25,14,0))</f>
        <v>0.48209366391184577</v>
      </c>
      <c r="U6" s="21" t="s">
        <v>23</v>
      </c>
    </row>
    <row r="7" spans="1:21" x14ac:dyDescent="0.25">
      <c r="A7" s="7">
        <v>2</v>
      </c>
      <c r="B7" s="20" t="s">
        <v>1</v>
      </c>
      <c r="C7" s="21">
        <v>5</v>
      </c>
      <c r="D7" s="21">
        <v>7</v>
      </c>
      <c r="E7" s="21">
        <v>3</v>
      </c>
      <c r="F7" s="10">
        <f t="shared" si="0"/>
        <v>1.4</v>
      </c>
      <c r="G7" s="10">
        <f t="shared" si="1"/>
        <v>0.6</v>
      </c>
      <c r="H7" s="11">
        <f t="shared" si="2"/>
        <v>0.97902097902097895</v>
      </c>
      <c r="I7" s="11">
        <f t="shared" si="3"/>
        <v>0.45454545454545453</v>
      </c>
      <c r="J7" s="21">
        <v>5</v>
      </c>
      <c r="K7" s="21">
        <v>11</v>
      </c>
      <c r="L7" s="21">
        <v>5</v>
      </c>
      <c r="M7" s="10">
        <f t="shared" si="4"/>
        <v>2.2000000000000002</v>
      </c>
      <c r="N7" s="10">
        <f t="shared" si="5"/>
        <v>1</v>
      </c>
      <c r="O7" s="11">
        <f t="shared" si="6"/>
        <v>1.666666666666667</v>
      </c>
      <c r="P7" s="11">
        <f t="shared" si="7"/>
        <v>0.69930069930069927</v>
      </c>
      <c r="R7" s="21" t="s">
        <v>4</v>
      </c>
      <c r="S7" s="12">
        <f t="shared" si="8"/>
        <v>0.58682576165093647</v>
      </c>
      <c r="T7" s="12">
        <f t="shared" si="9"/>
        <v>1.0101010101010104</v>
      </c>
      <c r="U7" s="21" t="s">
        <v>1</v>
      </c>
    </row>
    <row r="8" spans="1:21" x14ac:dyDescent="0.25">
      <c r="A8" s="7">
        <v>3</v>
      </c>
      <c r="B8" s="20" t="s">
        <v>0</v>
      </c>
      <c r="C8" s="21">
        <v>5</v>
      </c>
      <c r="D8" s="21">
        <v>10</v>
      </c>
      <c r="E8" s="21">
        <v>9</v>
      </c>
      <c r="F8" s="10">
        <f t="shared" si="0"/>
        <v>2</v>
      </c>
      <c r="G8" s="10">
        <f t="shared" si="1"/>
        <v>1.8</v>
      </c>
      <c r="H8" s="11">
        <f t="shared" si="2"/>
        <v>1.3986013986013988</v>
      </c>
      <c r="I8" s="11">
        <f t="shared" si="3"/>
        <v>1.3636363636363635</v>
      </c>
      <c r="J8" s="21">
        <v>5</v>
      </c>
      <c r="K8" s="21">
        <v>12</v>
      </c>
      <c r="L8" s="21">
        <v>4</v>
      </c>
      <c r="M8" s="10">
        <f t="shared" si="4"/>
        <v>2.4</v>
      </c>
      <c r="N8" s="10">
        <f t="shared" si="5"/>
        <v>0.8</v>
      </c>
      <c r="O8" s="11">
        <f t="shared" si="6"/>
        <v>1.8181818181818183</v>
      </c>
      <c r="P8" s="11">
        <f t="shared" si="7"/>
        <v>0.55944055944055937</v>
      </c>
      <c r="R8" s="21" t="s">
        <v>32</v>
      </c>
      <c r="S8" s="12">
        <f t="shared" si="8"/>
        <v>0.68463005525942588</v>
      </c>
      <c r="T8" s="12">
        <f t="shared" si="9"/>
        <v>1.859504132231405</v>
      </c>
      <c r="U8" s="21" t="s">
        <v>20</v>
      </c>
    </row>
    <row r="9" spans="1:21" x14ac:dyDescent="0.25">
      <c r="A9" s="7">
        <v>4</v>
      </c>
      <c r="B9" s="20" t="s">
        <v>2</v>
      </c>
      <c r="C9" s="21">
        <v>5</v>
      </c>
      <c r="D9" s="21">
        <v>7</v>
      </c>
      <c r="E9" s="21">
        <v>1</v>
      </c>
      <c r="F9" s="10">
        <f t="shared" si="0"/>
        <v>1.4</v>
      </c>
      <c r="G9" s="10">
        <f t="shared" si="1"/>
        <v>0.2</v>
      </c>
      <c r="H9" s="11">
        <f t="shared" si="2"/>
        <v>0.97902097902097895</v>
      </c>
      <c r="I9" s="11">
        <f t="shared" si="3"/>
        <v>0.15151515151515152</v>
      </c>
      <c r="J9" s="21">
        <v>5</v>
      </c>
      <c r="K9" s="21">
        <v>8</v>
      </c>
      <c r="L9" s="21">
        <v>7</v>
      </c>
      <c r="M9" s="10">
        <f t="shared" si="4"/>
        <v>1.6</v>
      </c>
      <c r="N9" s="10">
        <f t="shared" si="5"/>
        <v>1.4</v>
      </c>
      <c r="O9" s="11">
        <f t="shared" si="6"/>
        <v>1.2121212121212124</v>
      </c>
      <c r="P9" s="11">
        <f t="shared" si="7"/>
        <v>0.97902097902097884</v>
      </c>
      <c r="R9" s="21" t="s">
        <v>21</v>
      </c>
      <c r="S9" s="12">
        <f t="shared" si="8"/>
        <v>0.82155606631131095</v>
      </c>
      <c r="T9" s="12">
        <f t="shared" si="9"/>
        <v>1.2855831037649221</v>
      </c>
      <c r="U9" s="21" t="s">
        <v>2</v>
      </c>
    </row>
    <row r="10" spans="1:21" x14ac:dyDescent="0.25">
      <c r="A10" s="7">
        <v>5</v>
      </c>
      <c r="B10" s="20" t="s">
        <v>20</v>
      </c>
      <c r="C10" s="21">
        <v>5</v>
      </c>
      <c r="D10" s="21">
        <v>11</v>
      </c>
      <c r="E10" s="21">
        <v>10</v>
      </c>
      <c r="F10" s="10">
        <f t="shared" si="0"/>
        <v>2.2000000000000002</v>
      </c>
      <c r="G10" s="10">
        <f t="shared" si="1"/>
        <v>2</v>
      </c>
      <c r="H10" s="11">
        <f t="shared" si="2"/>
        <v>1.5384615384615385</v>
      </c>
      <c r="I10" s="11">
        <f t="shared" si="3"/>
        <v>1.5151515151515151</v>
      </c>
      <c r="J10" s="21">
        <v>5</v>
      </c>
      <c r="K10" s="21">
        <v>9</v>
      </c>
      <c r="L10" s="21">
        <v>7</v>
      </c>
      <c r="M10" s="10">
        <f t="shared" si="4"/>
        <v>1.8</v>
      </c>
      <c r="N10" s="10">
        <f t="shared" si="5"/>
        <v>1.4</v>
      </c>
      <c r="O10" s="11">
        <f t="shared" si="6"/>
        <v>1.3636363636363638</v>
      </c>
      <c r="P10" s="11">
        <f t="shared" si="7"/>
        <v>0.97902097902097884</v>
      </c>
      <c r="R10" s="21" t="s">
        <v>3</v>
      </c>
      <c r="S10" s="12">
        <f t="shared" si="8"/>
        <v>4.3229497774952312</v>
      </c>
      <c r="T10" s="12">
        <f t="shared" si="9"/>
        <v>0.73461891643709842</v>
      </c>
      <c r="U10" s="21" t="s">
        <v>8</v>
      </c>
    </row>
    <row r="11" spans="1:21" x14ac:dyDescent="0.25">
      <c r="A11" s="7">
        <v>6</v>
      </c>
      <c r="B11" s="20" t="s">
        <v>7</v>
      </c>
      <c r="C11" s="21">
        <v>5</v>
      </c>
      <c r="D11" s="21">
        <v>7</v>
      </c>
      <c r="E11" s="21">
        <v>3</v>
      </c>
      <c r="F11" s="10">
        <f t="shared" si="0"/>
        <v>1.4</v>
      </c>
      <c r="G11" s="10">
        <f t="shared" si="1"/>
        <v>0.6</v>
      </c>
      <c r="H11" s="11">
        <f t="shared" si="2"/>
        <v>0.97902097902097895</v>
      </c>
      <c r="I11" s="11">
        <f t="shared" si="3"/>
        <v>0.45454545454545453</v>
      </c>
      <c r="J11" s="21">
        <v>5</v>
      </c>
      <c r="K11" s="21">
        <v>9</v>
      </c>
      <c r="L11" s="21">
        <v>5</v>
      </c>
      <c r="M11" s="10">
        <f t="shared" si="4"/>
        <v>1.8</v>
      </c>
      <c r="N11" s="10">
        <f t="shared" si="5"/>
        <v>1</v>
      </c>
      <c r="O11" s="11">
        <f t="shared" si="6"/>
        <v>1.3636363636363638</v>
      </c>
      <c r="P11" s="11">
        <f t="shared" si="7"/>
        <v>0.69930069930069927</v>
      </c>
      <c r="R11" s="21" t="s">
        <v>10</v>
      </c>
      <c r="S11" s="12">
        <f t="shared" si="8"/>
        <v>1.0758472296933836</v>
      </c>
      <c r="T11" s="12">
        <f t="shared" si="9"/>
        <v>1.0330578512396695</v>
      </c>
      <c r="U11" s="21" t="s">
        <v>6</v>
      </c>
    </row>
    <row r="12" spans="1:21" x14ac:dyDescent="0.25">
      <c r="A12" s="7">
        <v>7</v>
      </c>
      <c r="B12" s="20" t="s">
        <v>21</v>
      </c>
      <c r="C12" s="21">
        <v>5</v>
      </c>
      <c r="D12" s="21">
        <v>6</v>
      </c>
      <c r="E12" s="21">
        <v>7</v>
      </c>
      <c r="F12" s="10">
        <f t="shared" si="0"/>
        <v>1.2</v>
      </c>
      <c r="G12" s="10">
        <f t="shared" si="1"/>
        <v>1.4</v>
      </c>
      <c r="H12" s="11">
        <f t="shared" si="2"/>
        <v>0.83916083916083917</v>
      </c>
      <c r="I12" s="11">
        <f t="shared" si="3"/>
        <v>1.0606060606060606</v>
      </c>
      <c r="J12" s="21">
        <v>5</v>
      </c>
      <c r="K12" s="21">
        <v>6</v>
      </c>
      <c r="L12" s="21">
        <v>4</v>
      </c>
      <c r="M12" s="10">
        <f t="shared" si="4"/>
        <v>1.2</v>
      </c>
      <c r="N12" s="10">
        <f t="shared" si="5"/>
        <v>0.8</v>
      </c>
      <c r="O12" s="11">
        <f t="shared" si="6"/>
        <v>0.90909090909090917</v>
      </c>
      <c r="P12" s="11">
        <f t="shared" si="7"/>
        <v>0.55944055944055937</v>
      </c>
      <c r="R12" s="21" t="s">
        <v>24</v>
      </c>
      <c r="S12" s="12">
        <f t="shared" si="8"/>
        <v>7.824343488679153E-2</v>
      </c>
      <c r="T12" s="12">
        <f t="shared" si="9"/>
        <v>1.1019283746556474</v>
      </c>
      <c r="U12" s="21" t="s">
        <v>0</v>
      </c>
    </row>
    <row r="13" spans="1:21" x14ac:dyDescent="0.25">
      <c r="A13" s="7">
        <v>8</v>
      </c>
      <c r="B13" s="20" t="s">
        <v>22</v>
      </c>
      <c r="C13" s="21">
        <v>5</v>
      </c>
      <c r="D13" s="21">
        <v>10</v>
      </c>
      <c r="E13" s="21">
        <v>9</v>
      </c>
      <c r="F13" s="10">
        <f t="shared" si="0"/>
        <v>2</v>
      </c>
      <c r="G13" s="10">
        <f t="shared" si="1"/>
        <v>1.8</v>
      </c>
      <c r="H13" s="11">
        <f t="shared" si="2"/>
        <v>1.3986013986013988</v>
      </c>
      <c r="I13" s="11">
        <f t="shared" si="3"/>
        <v>1.3636363636363635</v>
      </c>
      <c r="J13" s="21">
        <v>5</v>
      </c>
      <c r="K13" s="21">
        <v>6</v>
      </c>
      <c r="L13" s="21">
        <v>4</v>
      </c>
      <c r="M13" s="10">
        <f t="shared" si="4"/>
        <v>1.2</v>
      </c>
      <c r="N13" s="10">
        <f t="shared" si="5"/>
        <v>0.8</v>
      </c>
      <c r="O13" s="11">
        <f t="shared" si="6"/>
        <v>0.90909090909090917</v>
      </c>
      <c r="P13" s="11">
        <f t="shared" si="7"/>
        <v>0.55944055944055937</v>
      </c>
      <c r="R13" s="21" t="s">
        <v>9</v>
      </c>
      <c r="S13" s="12">
        <f t="shared" si="8"/>
        <v>1.4083818279622473</v>
      </c>
      <c r="T13" s="12">
        <f t="shared" si="9"/>
        <v>0.82644628099173567</v>
      </c>
      <c r="U13" s="21" t="s">
        <v>12</v>
      </c>
    </row>
    <row r="14" spans="1:21" x14ac:dyDescent="0.25">
      <c r="A14" s="7">
        <v>9</v>
      </c>
      <c r="B14" s="20" t="s">
        <v>23</v>
      </c>
      <c r="C14" s="21">
        <v>5</v>
      </c>
      <c r="D14" s="21">
        <v>6</v>
      </c>
      <c r="E14" s="21">
        <v>7</v>
      </c>
      <c r="F14" s="10">
        <f t="shared" si="0"/>
        <v>1.2</v>
      </c>
      <c r="G14" s="10">
        <f t="shared" si="1"/>
        <v>1.4</v>
      </c>
      <c r="H14" s="11">
        <f t="shared" si="2"/>
        <v>0.83916083916083917</v>
      </c>
      <c r="I14" s="11">
        <f t="shared" si="3"/>
        <v>1.0606060606060606</v>
      </c>
      <c r="J14" s="21">
        <v>5</v>
      </c>
      <c r="K14" s="21">
        <v>3</v>
      </c>
      <c r="L14" s="21">
        <v>4</v>
      </c>
      <c r="M14" s="10">
        <f t="shared" si="4"/>
        <v>0.6</v>
      </c>
      <c r="N14" s="10">
        <f t="shared" si="5"/>
        <v>0.8</v>
      </c>
      <c r="O14" s="11">
        <f t="shared" si="6"/>
        <v>0.45454545454545459</v>
      </c>
      <c r="P14" s="11">
        <f t="shared" si="7"/>
        <v>0.55944055944055937</v>
      </c>
      <c r="R14" s="21" t="s">
        <v>22</v>
      </c>
      <c r="S14" s="12">
        <f>IF(ISBLANK(R14),"-",VLOOKUP(R14,$B$6:$I$25,7,0)*VLOOKUP(U14,$B$6:$P$25,15,0))</f>
        <v>2.7385202210377035</v>
      </c>
      <c r="T14" s="12">
        <f>IF(ISBLANK(U14),"-",VLOOKUP(R14,$B$6:$I$25,8,0)*VLOOKUP(U14,$B$6:$P$25,14,0))</f>
        <v>1.4462809917355373</v>
      </c>
      <c r="U14" s="21" t="s">
        <v>31</v>
      </c>
    </row>
    <row r="15" spans="1:21" x14ac:dyDescent="0.25">
      <c r="A15" s="7">
        <v>10</v>
      </c>
      <c r="B15" s="20" t="s">
        <v>32</v>
      </c>
      <c r="C15" s="21">
        <v>5</v>
      </c>
      <c r="D15" s="21">
        <v>5</v>
      </c>
      <c r="E15" s="21">
        <v>9</v>
      </c>
      <c r="F15" s="10">
        <f t="shared" si="0"/>
        <v>1</v>
      </c>
      <c r="G15" s="10">
        <f t="shared" si="1"/>
        <v>1.8</v>
      </c>
      <c r="H15" s="11">
        <f t="shared" si="2"/>
        <v>0.69930069930069938</v>
      </c>
      <c r="I15" s="11">
        <f t="shared" si="3"/>
        <v>1.3636363636363635</v>
      </c>
      <c r="J15" s="21">
        <v>5</v>
      </c>
      <c r="K15" s="21">
        <v>3</v>
      </c>
      <c r="L15" s="21">
        <v>2</v>
      </c>
      <c r="M15" s="10">
        <f t="shared" si="4"/>
        <v>0.6</v>
      </c>
      <c r="N15" s="10">
        <f t="shared" si="5"/>
        <v>0.4</v>
      </c>
      <c r="O15" s="11">
        <f t="shared" si="6"/>
        <v>0.45454545454545459</v>
      </c>
      <c r="P15" s="11">
        <f t="shared" si="7"/>
        <v>0.27972027972027969</v>
      </c>
      <c r="R15" s="21"/>
      <c r="S15" s="12" t="str">
        <f t="shared" ref="S15:S25" si="10">IF(ISBLANK(R15),"-",VLOOKUP(R15,$B$6:$I$25,7,0)*VLOOKUP(U15,$B$6:$P$25,15,0))</f>
        <v>-</v>
      </c>
      <c r="T15" s="12" t="str">
        <f t="shared" ref="T15:T25" si="11">IF(ISBLANK(U15),"-",VLOOKUP(R15,$B$6:$I$25,8,0)*VLOOKUP(U15,$B$6:$P$25,14,0))</f>
        <v>-</v>
      </c>
      <c r="U15" s="21"/>
    </row>
    <row r="16" spans="1:21" x14ac:dyDescent="0.25">
      <c r="A16" s="7">
        <v>11</v>
      </c>
      <c r="B16" s="20" t="s">
        <v>9</v>
      </c>
      <c r="C16" s="21">
        <v>5</v>
      </c>
      <c r="D16" s="21">
        <v>6</v>
      </c>
      <c r="E16" s="21">
        <v>9</v>
      </c>
      <c r="F16" s="10">
        <f t="shared" si="0"/>
        <v>1.2</v>
      </c>
      <c r="G16" s="10">
        <f t="shared" si="1"/>
        <v>1.8</v>
      </c>
      <c r="H16" s="11">
        <f t="shared" si="2"/>
        <v>0.83916083916083917</v>
      </c>
      <c r="I16" s="11">
        <f t="shared" si="3"/>
        <v>1.3636363636363635</v>
      </c>
      <c r="J16" s="21">
        <v>5</v>
      </c>
      <c r="K16" s="21">
        <v>7</v>
      </c>
      <c r="L16" s="21">
        <v>4</v>
      </c>
      <c r="M16" s="10">
        <f t="shared" si="4"/>
        <v>1.4</v>
      </c>
      <c r="N16" s="10">
        <f t="shared" si="5"/>
        <v>0.8</v>
      </c>
      <c r="O16" s="11">
        <f t="shared" si="6"/>
        <v>1.0606060606060608</v>
      </c>
      <c r="P16" s="11">
        <f t="shared" si="7"/>
        <v>0.55944055944055937</v>
      </c>
      <c r="R16" s="21"/>
      <c r="S16" s="12" t="str">
        <f t="shared" si="10"/>
        <v>-</v>
      </c>
      <c r="T16" s="12" t="str">
        <f t="shared" si="11"/>
        <v>-</v>
      </c>
      <c r="U16" s="21"/>
    </row>
    <row r="17" spans="1:21" x14ac:dyDescent="0.25">
      <c r="A17" s="7">
        <v>12</v>
      </c>
      <c r="B17" s="20" t="s">
        <v>4</v>
      </c>
      <c r="C17" s="21">
        <v>5</v>
      </c>
      <c r="D17" s="21">
        <v>6</v>
      </c>
      <c r="E17" s="21">
        <v>4</v>
      </c>
      <c r="F17" s="10">
        <f t="shared" si="0"/>
        <v>1.2</v>
      </c>
      <c r="G17" s="10">
        <f t="shared" si="1"/>
        <v>0.8</v>
      </c>
      <c r="H17" s="11">
        <f t="shared" si="2"/>
        <v>0.83916083916083917</v>
      </c>
      <c r="I17" s="11">
        <f t="shared" si="3"/>
        <v>0.60606060606060608</v>
      </c>
      <c r="J17" s="21">
        <v>5</v>
      </c>
      <c r="K17" s="21">
        <v>6</v>
      </c>
      <c r="L17" s="21">
        <v>8</v>
      </c>
      <c r="M17" s="10">
        <f t="shared" si="4"/>
        <v>1.2</v>
      </c>
      <c r="N17" s="10">
        <f t="shared" si="5"/>
        <v>1.6</v>
      </c>
      <c r="O17" s="11">
        <f t="shared" si="6"/>
        <v>0.90909090909090917</v>
      </c>
      <c r="P17" s="11">
        <f t="shared" si="7"/>
        <v>1.1188811188811187</v>
      </c>
      <c r="R17" s="21"/>
      <c r="S17" s="12" t="str">
        <f t="shared" si="10"/>
        <v>-</v>
      </c>
      <c r="T17" s="12" t="str">
        <f t="shared" si="11"/>
        <v>-</v>
      </c>
      <c r="U17" s="21"/>
    </row>
    <row r="18" spans="1:21" x14ac:dyDescent="0.25">
      <c r="A18" s="7">
        <v>13</v>
      </c>
      <c r="B18" s="20" t="s">
        <v>24</v>
      </c>
      <c r="C18" s="21">
        <v>5</v>
      </c>
      <c r="D18" s="21">
        <v>1</v>
      </c>
      <c r="E18" s="21">
        <v>4</v>
      </c>
      <c r="F18" s="10">
        <f t="shared" si="0"/>
        <v>0.2</v>
      </c>
      <c r="G18" s="10">
        <f t="shared" si="1"/>
        <v>0.8</v>
      </c>
      <c r="H18" s="11">
        <f t="shared" si="2"/>
        <v>0.13986013986013987</v>
      </c>
      <c r="I18" s="11">
        <f t="shared" si="3"/>
        <v>0.60606060606060608</v>
      </c>
      <c r="J18" s="21">
        <v>5</v>
      </c>
      <c r="K18" s="21">
        <v>7</v>
      </c>
      <c r="L18" s="21">
        <v>6</v>
      </c>
      <c r="M18" s="10">
        <f t="shared" si="4"/>
        <v>1.4</v>
      </c>
      <c r="N18" s="10">
        <f t="shared" si="5"/>
        <v>1.2</v>
      </c>
      <c r="O18" s="11">
        <f t="shared" si="6"/>
        <v>1.0606060606060608</v>
      </c>
      <c r="P18" s="11">
        <f t="shared" si="7"/>
        <v>0.83916083916083906</v>
      </c>
      <c r="R18" s="21"/>
      <c r="S18" s="12" t="str">
        <f t="shared" si="10"/>
        <v>-</v>
      </c>
      <c r="T18" s="12" t="str">
        <f t="shared" si="11"/>
        <v>-</v>
      </c>
      <c r="U18" s="21"/>
    </row>
    <row r="19" spans="1:21" x14ac:dyDescent="0.25">
      <c r="A19" s="7">
        <v>14</v>
      </c>
      <c r="B19" s="20" t="s">
        <v>6</v>
      </c>
      <c r="C19" s="21">
        <v>5</v>
      </c>
      <c r="D19" s="21">
        <v>4</v>
      </c>
      <c r="E19" s="21">
        <v>7</v>
      </c>
      <c r="F19" s="10">
        <f t="shared" si="0"/>
        <v>0.8</v>
      </c>
      <c r="G19" s="10">
        <f t="shared" si="1"/>
        <v>1.4</v>
      </c>
      <c r="H19" s="11">
        <f t="shared" si="2"/>
        <v>0.55944055944055948</v>
      </c>
      <c r="I19" s="11">
        <f t="shared" si="3"/>
        <v>1.0606060606060606</v>
      </c>
      <c r="J19" s="21">
        <v>5</v>
      </c>
      <c r="K19" s="21">
        <v>5</v>
      </c>
      <c r="L19" s="21">
        <v>5</v>
      </c>
      <c r="M19" s="10">
        <f t="shared" si="4"/>
        <v>1</v>
      </c>
      <c r="N19" s="10">
        <f t="shared" si="5"/>
        <v>1</v>
      </c>
      <c r="O19" s="11">
        <f t="shared" si="6"/>
        <v>0.75757575757575768</v>
      </c>
      <c r="P19" s="11">
        <f t="shared" si="7"/>
        <v>0.69930069930069927</v>
      </c>
      <c r="R19" s="21"/>
      <c r="S19" s="12" t="str">
        <f t="shared" si="10"/>
        <v>-</v>
      </c>
      <c r="T19" s="12" t="str">
        <f t="shared" si="11"/>
        <v>-</v>
      </c>
      <c r="U19" s="21"/>
    </row>
    <row r="20" spans="1:21" x14ac:dyDescent="0.25">
      <c r="A20" s="7">
        <v>15</v>
      </c>
      <c r="B20" s="20" t="s">
        <v>5</v>
      </c>
      <c r="C20" s="21">
        <v>5</v>
      </c>
      <c r="D20" s="21">
        <v>8</v>
      </c>
      <c r="E20" s="21">
        <v>7</v>
      </c>
      <c r="F20" s="10">
        <f t="shared" si="0"/>
        <v>1.6</v>
      </c>
      <c r="G20" s="10">
        <f t="shared" si="1"/>
        <v>1.4</v>
      </c>
      <c r="H20" s="11">
        <f t="shared" si="2"/>
        <v>1.118881118881119</v>
      </c>
      <c r="I20" s="11">
        <f t="shared" si="3"/>
        <v>1.0606060606060606</v>
      </c>
      <c r="J20" s="21">
        <v>5</v>
      </c>
      <c r="K20" s="21">
        <v>7</v>
      </c>
      <c r="L20" s="21">
        <v>12</v>
      </c>
      <c r="M20" s="10">
        <f t="shared" si="4"/>
        <v>1.4</v>
      </c>
      <c r="N20" s="10">
        <f t="shared" si="5"/>
        <v>2.4</v>
      </c>
      <c r="O20" s="11">
        <f t="shared" si="6"/>
        <v>1.0606060606060608</v>
      </c>
      <c r="P20" s="11">
        <f t="shared" si="7"/>
        <v>1.6783216783216781</v>
      </c>
      <c r="R20" s="21"/>
      <c r="S20" s="12" t="str">
        <f t="shared" si="10"/>
        <v>-</v>
      </c>
      <c r="T20" s="12" t="str">
        <f t="shared" si="11"/>
        <v>-</v>
      </c>
      <c r="U20" s="21"/>
    </row>
    <row r="21" spans="1:21" x14ac:dyDescent="0.25">
      <c r="A21" s="7">
        <v>16</v>
      </c>
      <c r="B21" s="20" t="s">
        <v>8</v>
      </c>
      <c r="C21" s="21">
        <v>5</v>
      </c>
      <c r="D21" s="21">
        <v>6</v>
      </c>
      <c r="E21" s="21">
        <v>8</v>
      </c>
      <c r="F21" s="10">
        <f t="shared" si="0"/>
        <v>1.2</v>
      </c>
      <c r="G21" s="10">
        <f t="shared" si="1"/>
        <v>1.6</v>
      </c>
      <c r="H21" s="11">
        <f t="shared" si="2"/>
        <v>0.83916083916083917</v>
      </c>
      <c r="I21" s="11">
        <f t="shared" si="3"/>
        <v>1.2121212121212122</v>
      </c>
      <c r="J21" s="21">
        <v>5</v>
      </c>
      <c r="K21" s="21">
        <v>8</v>
      </c>
      <c r="L21" s="21">
        <v>13</v>
      </c>
      <c r="M21" s="10">
        <f t="shared" si="4"/>
        <v>1.6</v>
      </c>
      <c r="N21" s="10">
        <f t="shared" si="5"/>
        <v>2.6</v>
      </c>
      <c r="O21" s="11">
        <f t="shared" si="6"/>
        <v>1.2121212121212124</v>
      </c>
      <c r="P21" s="11">
        <f t="shared" si="7"/>
        <v>1.8181818181818181</v>
      </c>
      <c r="R21" s="21"/>
      <c r="S21" s="12" t="str">
        <f t="shared" si="10"/>
        <v>-</v>
      </c>
      <c r="T21" s="12" t="str">
        <f t="shared" si="11"/>
        <v>-</v>
      </c>
      <c r="U21" s="21"/>
    </row>
    <row r="22" spans="1:21" x14ac:dyDescent="0.25">
      <c r="A22" s="7">
        <v>17</v>
      </c>
      <c r="B22" s="20" t="s">
        <v>31</v>
      </c>
      <c r="C22" s="21">
        <v>5</v>
      </c>
      <c r="D22" s="21">
        <v>5</v>
      </c>
      <c r="E22" s="21">
        <v>8</v>
      </c>
      <c r="F22" s="10">
        <f t="shared" si="0"/>
        <v>1</v>
      </c>
      <c r="G22" s="10">
        <f t="shared" si="1"/>
        <v>1.6</v>
      </c>
      <c r="H22" s="11">
        <f t="shared" si="2"/>
        <v>0.69930069930069938</v>
      </c>
      <c r="I22" s="11">
        <f t="shared" si="3"/>
        <v>1.2121212121212122</v>
      </c>
      <c r="J22" s="21">
        <v>5</v>
      </c>
      <c r="K22" s="21">
        <v>7</v>
      </c>
      <c r="L22" s="21">
        <v>14</v>
      </c>
      <c r="M22" s="10">
        <f t="shared" si="4"/>
        <v>1.4</v>
      </c>
      <c r="N22" s="10">
        <f t="shared" si="5"/>
        <v>2.8</v>
      </c>
      <c r="O22" s="11">
        <f t="shared" si="6"/>
        <v>1.0606060606060608</v>
      </c>
      <c r="P22" s="11">
        <f t="shared" si="7"/>
        <v>1.9580419580419577</v>
      </c>
      <c r="R22" s="21"/>
      <c r="S22" s="12" t="str">
        <f t="shared" si="10"/>
        <v>-</v>
      </c>
      <c r="T22" s="12" t="str">
        <f t="shared" si="11"/>
        <v>-</v>
      </c>
      <c r="U22" s="21"/>
    </row>
    <row r="23" spans="1:21" x14ac:dyDescent="0.25">
      <c r="A23" s="7">
        <v>18</v>
      </c>
      <c r="B23" s="20" t="s">
        <v>12</v>
      </c>
      <c r="C23" s="21">
        <v>5</v>
      </c>
      <c r="D23" s="21">
        <v>7</v>
      </c>
      <c r="E23" s="21">
        <v>7</v>
      </c>
      <c r="F23" s="10">
        <f t="shared" si="0"/>
        <v>1.4</v>
      </c>
      <c r="G23" s="10">
        <f t="shared" si="1"/>
        <v>1.4</v>
      </c>
      <c r="H23" s="11">
        <f t="shared" si="2"/>
        <v>0.97902097902097895</v>
      </c>
      <c r="I23" s="11">
        <f t="shared" si="3"/>
        <v>1.0606060606060606</v>
      </c>
      <c r="J23" s="21">
        <v>5</v>
      </c>
      <c r="K23" s="21">
        <v>4</v>
      </c>
      <c r="L23" s="21">
        <v>12</v>
      </c>
      <c r="M23" s="10">
        <f t="shared" si="4"/>
        <v>0.8</v>
      </c>
      <c r="N23" s="10">
        <f t="shared" si="5"/>
        <v>2.4</v>
      </c>
      <c r="O23" s="11">
        <f t="shared" si="6"/>
        <v>0.60606060606060619</v>
      </c>
      <c r="P23" s="11">
        <f t="shared" si="7"/>
        <v>1.6783216783216781</v>
      </c>
      <c r="R23" s="21"/>
      <c r="S23" s="12" t="str">
        <f t="shared" si="10"/>
        <v>-</v>
      </c>
      <c r="T23" s="12" t="str">
        <f t="shared" si="11"/>
        <v>-</v>
      </c>
      <c r="U23" s="21"/>
    </row>
    <row r="24" spans="1:21" x14ac:dyDescent="0.25">
      <c r="A24" s="7">
        <v>19</v>
      </c>
      <c r="B24" s="20" t="s">
        <v>10</v>
      </c>
      <c r="C24" s="21">
        <v>5</v>
      </c>
      <c r="D24" s="21">
        <v>11</v>
      </c>
      <c r="E24" s="21">
        <v>9</v>
      </c>
      <c r="F24" s="10">
        <f t="shared" si="0"/>
        <v>2.2000000000000002</v>
      </c>
      <c r="G24" s="10">
        <f t="shared" si="1"/>
        <v>1.8</v>
      </c>
      <c r="H24" s="11">
        <f t="shared" si="2"/>
        <v>1.5384615384615385</v>
      </c>
      <c r="I24" s="11">
        <f t="shared" si="3"/>
        <v>1.3636363636363635</v>
      </c>
      <c r="J24" s="21">
        <v>5</v>
      </c>
      <c r="K24" s="21">
        <v>1</v>
      </c>
      <c r="L24" s="21">
        <v>13</v>
      </c>
      <c r="M24" s="10">
        <f t="shared" si="4"/>
        <v>0.2</v>
      </c>
      <c r="N24" s="10">
        <f t="shared" si="5"/>
        <v>2.6</v>
      </c>
      <c r="O24" s="11">
        <f t="shared" si="6"/>
        <v>0.15151515151515155</v>
      </c>
      <c r="P24" s="11">
        <f t="shared" si="7"/>
        <v>1.8181818181818181</v>
      </c>
      <c r="R24" s="21"/>
      <c r="S24" s="12" t="str">
        <f t="shared" si="10"/>
        <v>-</v>
      </c>
      <c r="T24" s="12" t="str">
        <f t="shared" si="11"/>
        <v>-</v>
      </c>
      <c r="U24" s="21"/>
    </row>
    <row r="25" spans="1:21" x14ac:dyDescent="0.25">
      <c r="A25" s="7">
        <v>20</v>
      </c>
      <c r="B25" s="20" t="s">
        <v>11</v>
      </c>
      <c r="C25" s="21">
        <v>5</v>
      </c>
      <c r="D25" s="21">
        <v>3</v>
      </c>
      <c r="E25" s="21">
        <v>7</v>
      </c>
      <c r="F25" s="10">
        <f>IF(C25 &gt; 0,D25/C25,0)</f>
        <v>0.6</v>
      </c>
      <c r="G25" s="10">
        <f>IF(C25 &gt; 0,E25/C25,0)</f>
        <v>1.4</v>
      </c>
      <c r="H25" s="11">
        <f t="shared" si="2"/>
        <v>0.41958041958041958</v>
      </c>
      <c r="I25" s="11">
        <f t="shared" ref="I25" si="12">G25/$G$28</f>
        <v>1.0606060606060606</v>
      </c>
      <c r="J25" s="21">
        <v>5</v>
      </c>
      <c r="K25" s="21">
        <v>6</v>
      </c>
      <c r="L25" s="21">
        <v>10</v>
      </c>
      <c r="M25" s="10">
        <f>IF(J25 &gt; 0,K25/J25,0)</f>
        <v>1.2</v>
      </c>
      <c r="N25" s="10">
        <f>IF(J25 &gt; 0,L25/J25,0)</f>
        <v>2</v>
      </c>
      <c r="O25" s="11">
        <f t="shared" ref="O25" si="13">M25/$M$28</f>
        <v>0.90909090909090917</v>
      </c>
      <c r="P25" s="11">
        <f t="shared" ref="P25" si="14">N25/$N$28</f>
        <v>1.3986013986013985</v>
      </c>
      <c r="R25" s="21"/>
      <c r="S25" s="12" t="str">
        <f t="shared" si="10"/>
        <v>-</v>
      </c>
      <c r="T25" s="12" t="str">
        <f t="shared" si="11"/>
        <v>-</v>
      </c>
      <c r="U25" s="21"/>
    </row>
    <row r="27" spans="1:21" x14ac:dyDescent="0.25">
      <c r="B27" s="6" t="s">
        <v>28</v>
      </c>
      <c r="C27" s="10">
        <f>SUM(C6:C25)</f>
        <v>100</v>
      </c>
      <c r="D27" s="10">
        <f>SUM(D6:D25)</f>
        <v>143</v>
      </c>
      <c r="E27" s="10">
        <f>SUM(E6:E25)</f>
        <v>132</v>
      </c>
      <c r="F27" s="10">
        <f>SUM(F6:F25)</f>
        <v>28.599999999999998</v>
      </c>
      <c r="G27" s="10">
        <f>SUM(G6:G25)</f>
        <v>26.400000000000002</v>
      </c>
      <c r="J27" s="10">
        <f>SUM(J6:J25)</f>
        <v>100</v>
      </c>
      <c r="K27" s="10">
        <f>SUM(K6:K25)</f>
        <v>132</v>
      </c>
      <c r="L27" s="10">
        <f>SUM(L6:L25)</f>
        <v>143</v>
      </c>
      <c r="M27" s="10">
        <f>SUM(M6:M25)</f>
        <v>26.399999999999995</v>
      </c>
      <c r="N27" s="10">
        <f>SUM(N6:N25)</f>
        <v>28.6</v>
      </c>
    </row>
    <row r="28" spans="1:21" x14ac:dyDescent="0.25">
      <c r="B28" s="6" t="s">
        <v>29</v>
      </c>
      <c r="C28" s="10">
        <f>C27/C31</f>
        <v>5</v>
      </c>
      <c r="D28" s="10">
        <f>D27/C31</f>
        <v>7.15</v>
      </c>
      <c r="E28" s="10">
        <f>E27/C31</f>
        <v>6.6</v>
      </c>
      <c r="F28" s="10">
        <f>F27/C31</f>
        <v>1.43</v>
      </c>
      <c r="G28" s="10">
        <f>G27/C31</f>
        <v>1.32</v>
      </c>
      <c r="J28" s="10">
        <f>J27/C31</f>
        <v>5</v>
      </c>
      <c r="K28" s="10">
        <f>K27/C31</f>
        <v>6.6</v>
      </c>
      <c r="L28" s="10">
        <f>L27/C31</f>
        <v>7.15</v>
      </c>
      <c r="M28" s="10">
        <f>M27/C31</f>
        <v>1.3199999999999998</v>
      </c>
      <c r="N28" s="10">
        <f>N27/C31</f>
        <v>1.4300000000000002</v>
      </c>
      <c r="P28" s="2" t="s">
        <v>38</v>
      </c>
    </row>
    <row r="29" spans="1:21" ht="48" customHeight="1" x14ac:dyDescent="0.25">
      <c r="P29" s="13" t="s">
        <v>45</v>
      </c>
      <c r="Q29" s="13"/>
      <c r="R29" s="13"/>
      <c r="S29" s="13"/>
      <c r="T29" s="13"/>
      <c r="U29" s="13"/>
    </row>
    <row r="30" spans="1:21" ht="48" customHeight="1" x14ac:dyDescent="0.25">
      <c r="P30" s="14" t="s">
        <v>43</v>
      </c>
      <c r="Q30" s="14"/>
      <c r="R30" s="14"/>
      <c r="S30" s="14"/>
      <c r="T30" s="14"/>
      <c r="U30" s="14"/>
    </row>
    <row r="31" spans="1:21" x14ac:dyDescent="0.25">
      <c r="B31" s="7" t="s">
        <v>30</v>
      </c>
      <c r="C31" s="21">
        <v>20</v>
      </c>
      <c r="I31" s="15"/>
      <c r="J31" s="1" t="str">
        <f>"- dane do uzupełnienia/modyfikacji"</f>
        <v>- dane do uzupełnienia/modyfikacji</v>
      </c>
      <c r="P31" s="1" t="s">
        <v>44</v>
      </c>
    </row>
    <row r="32" spans="1:21" x14ac:dyDescent="0.25">
      <c r="I32" s="16"/>
      <c r="J32" s="1" t="str">
        <f>"- dane obliczane automatycznie"</f>
        <v>- dane obliczane automatycznie</v>
      </c>
    </row>
    <row r="33" spans="2:10" x14ac:dyDescent="0.25">
      <c r="I33" s="17"/>
      <c r="J33" s="1" t="str">
        <f>"- obliczona szacunkowa liczba goli"</f>
        <v>- obliczona szacunkowa liczba goli</v>
      </c>
    </row>
    <row r="34" spans="2:10" x14ac:dyDescent="0.25">
      <c r="B34" s="4" t="s">
        <v>35</v>
      </c>
      <c r="C34" s="4"/>
      <c r="D34" s="4"/>
      <c r="E34" s="18" t="s">
        <v>34</v>
      </c>
    </row>
    <row r="35" spans="2:10" x14ac:dyDescent="0.25">
      <c r="B35" s="19" t="s">
        <v>36</v>
      </c>
      <c r="C35" s="19"/>
      <c r="D35" s="18" t="s">
        <v>37</v>
      </c>
    </row>
  </sheetData>
  <sheetProtection algorithmName="SHA-512" hashValue="evOqKU6QNfgSmyS9zTb/BslKlDcEtPfgqkAbQ7DR8HpX5Rz5YzaXdwZXxvnYtE/VUu/k9pD10Pkv2HzJuCAz+g==" saltValue="023RY0OsZagIjTcouxOb4Q==" spinCount="100000" sheet="1" objects="1" scenarios="1"/>
  <mergeCells count="6">
    <mergeCell ref="S5:T5"/>
    <mergeCell ref="P30:U30"/>
    <mergeCell ref="C4:I4"/>
    <mergeCell ref="J4:P4"/>
    <mergeCell ref="B35:C35"/>
    <mergeCell ref="P29:U29"/>
  </mergeCells>
  <hyperlinks>
    <hyperlink ref="D35" r:id="rId1"/>
    <hyperlink ref="E3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Adiasz</dc:creator>
  <cp:lastModifiedBy>Adiasz</cp:lastModifiedBy>
  <dcterms:created xsi:type="dcterms:W3CDTF">2015-10-29T12:59:52Z</dcterms:created>
  <dcterms:modified xsi:type="dcterms:W3CDTF">2018-09-24T13:07:34Z</dcterms:modified>
</cp:coreProperties>
</file>